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lsv01\SectionData$\0810 水道事業所\□総務係フォルダ\2_決算\R2年度（R1年度決算）\経営比較分析\"/>
    </mc:Choice>
  </mc:AlternateContent>
  <xr:revisionPtr revIDLastSave="0" documentId="13_ncr:1_{041A3EF6-5FE3-4AFC-865A-99038B3A649D}" xr6:coauthVersionLast="36" xr6:coauthVersionMax="36" xr10:uidLastSave="{00000000-0000-0000-0000-000000000000}"/>
  <workbookProtection workbookAlgorithmName="SHA-512" workbookHashValue="F5uHKAWRSEbrygrVtRL1QZUReHRZIFpktBL+W+jWreXgeqOoSaZyvFnGP7hJ1nuDXLGTWNJj8Tx0Q5QD2xwvmg==" workbookSaltValue="dKaCkMEOinYhipsI1xkXkQ=="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T10" i="4"/>
  <c r="AL10" i="4"/>
  <c r="W10" i="4"/>
  <c r="BB8" i="4"/>
  <c r="AT8" i="4"/>
  <c r="AL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<sst xmlns="http://schemas.openxmlformats.org/spreadsheetml/2006/main" count="228" uniqueCount="114">
  <si>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</si>
  <si>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</si>
  <si>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</si>
  <si>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</si>
  <si>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</si>
  <si>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</si>
  <si>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</si>
  <si>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</si>
  <si>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</si>
  <si>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</si>
  <si>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</si>
  <si>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</si>
  <si>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</si>
  <si>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</si>
  <si>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</si>
  <si>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</si>
  <si>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</si>
  <si>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</si>
  <si>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</si>
  <si>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</si>
  <si>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</si>
  <si>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</si>
  <si>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</si>
  <si>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</si>
  <si>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</si>
  <si>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</si>
  <si>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</si>
  <si>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</si>
  <si>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</si>
  <si>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</si>
  <si>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</si>
  <si>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</si>
  <si>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</si>
  <si>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</si>
  <si>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</si>
  <si>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</si>
  <si>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</si>
  <si>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</si>
  <si>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</si>
  <si>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</si>
  <si>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</si>
  <si>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</si>
  <si>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</si>
  <si>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</si>
  <si>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</si>
  <si>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</si>
  <si>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</si>
  <si>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</si>
  <si>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</si>
  <si>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</si>
  <si>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</si>
  <si>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</si>
  <si>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</si>
  <si>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</si>
  <si>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</si>
  <si>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</si>
  <si>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</si>
  <si>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</si>
  <si>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</si>
  <si>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</si>
  <si>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</si>
  <si>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</si>
  <si>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</si>
  <si>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</si>
  <si>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</si>
  <si>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</si>
  <si>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</si>
  <si>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</si>
  <si>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</si>
  <si>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</si>
  <si>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</si>
  <si>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</si>
  <si>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</si>
  <si>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</si>
  <si>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</si>
  <si>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</si>
  <si>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</si>
  <si>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</si>
  <si>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</si>
  <si>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</si>
  <si>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</si>
  <si>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</si>
  <si>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</si>
  <si>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</si>
  <si>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</si>
  <si>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</si>
  <si>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</si>
  <si>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</si>
  <si>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</si>
  <si>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</si>
  <si>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</si>
  <si>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</si>
  <si>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</si>
  <si>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</si>
  <si>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</si>
  <si>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</si>
  <si>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</si>
  <si>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</si>
  <si>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</si>
  <si>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</si>
  <si>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</si>
  <si>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</si>
  <si>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</si>
  <si>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</si>
  <si>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</si>
  <si>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</si>
  <si>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</si>
  <si>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</si>
  <si>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</si>
  <si>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</si>
  <si>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</si>
  <si>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の健全性は維持されているものの、今後も老朽施設の更新等に多額の経費が必要となる一方で、人口減少等により給水収益の減少が見込まれる。将来にわたって安心安全な水道水を安定して供給するため、経営戦略の策定や財政収支の見通しに基づくアセットマネジメントの見直しなどを行い、中長期的に安定した事業運営に努めていく必要がある。
また、水道事業の広域化についても併せて検討していく必要がある。</t>
    <rPh sb="29" eb="30">
      <t>ナド</t>
    </rPh>
    <phoneticPr fontId="4"/>
  </si>
  <si>
    <t>　経常収支比率は１００％を越えており経営状態は概ね健全であることを示しているが、当該比率は年々減少しており、全国平均や類似団体と比較して低い状況である。経常収支比率が減少している要因としては、老朽化した浄水場施設の修繕費が増加傾向にあることが挙げられる。給水原価についても、類似団体と比較して高い状況となっているため、さらに経費削減や経営の効率化などに努めていく必要がある。
　企業債残高対給水収益比率は、全国平均や類似団体平均と比較して財政的には健全ですが、今後の施設更新のための企業債発行が増加していく状況に備え、施設更新計画及び収益見込みに基づいた計画的な事業運営に努めていく必要がある。
　料金回収率は100％を下回っており、主な要因としては、災害復旧工事の完了による減価償却費の増加に伴い、給水原価が増加したことである。
　施設利用率は、類似団体平均値と比較して低い状況となっているものの、年々増加の傾向にある。市内の水需要を仙南・仙塩広域水道及び自己水源（両者の割合は概ね６対４）で賄っており、仙南・仙塩広域水道からの受水量は宮城県及び受水市町との覚書で定めているものであるため、自己水源を優先させて施設利用率を向上させることが難しい状況であるが、受水量の見直しを今後も検討していくこととしている。
　有収率は、配水池の工事における洗浄水などの無収水量が増加したことにより年々減少しているが、類似団体平均値と比較して高い状態を維持している。今後も継続した漏水調査等により有収率の維持・向上を図っていく。</t>
    <rPh sb="23" eb="24">
      <t>オオム</t>
    </rPh>
    <rPh sb="54" eb="56">
      <t>ゼンコク</t>
    </rPh>
    <rPh sb="56" eb="58">
      <t>ヘイキン</t>
    </rPh>
    <rPh sb="203" eb="205">
      <t>ゼンコク</t>
    </rPh>
    <rPh sb="205" eb="207">
      <t>ヘイキン</t>
    </rPh>
    <rPh sb="208" eb="210">
      <t>ルイジ</t>
    </rPh>
    <rPh sb="210" eb="212">
      <t>ダンタイ</t>
    </rPh>
    <rPh sb="212" eb="214">
      <t>ヘイキン</t>
    </rPh>
    <rPh sb="215" eb="217">
      <t>ヒカク</t>
    </rPh>
    <rPh sb="219" eb="222">
      <t>ザイセイテキ</t>
    </rPh>
    <rPh sb="224" eb="226">
      <t>ケンゼン</t>
    </rPh>
    <rPh sb="310" eb="312">
      <t>シタマワ</t>
    </rPh>
    <rPh sb="317" eb="318">
      <t>オモ</t>
    </rPh>
    <rPh sb="319" eb="321">
      <t>ヨウイン</t>
    </rPh>
    <rPh sb="592" eb="594">
      <t>ネンネン</t>
    </rPh>
    <rPh sb="648" eb="650">
      <t>コウジョウ</t>
    </rPh>
    <phoneticPr fontId="4"/>
  </si>
  <si>
    <t>　管路の更新投資を強化したところ全国平均と比較しても高い管路更新率となり、管路経年化率が全国平均値及び類似団体平均値より下回った。今後も財政収支の見通しに基づき、適切な管路更新を実施するよう努めていく。</t>
    <rPh sb="41" eb="42">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</si>
</sst>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1.08</c:v>
                </c:pt>
                <c:pt idx="2">
                  <c:v>2.61</c:v>
                </c:pt>
                <c:pt idx="3">
                  <c:v>1.64</c:v>
                </c:pt>
                <c:pt idx="4">
                  <c:v>2.84</c:v>
                </c:pt>
              </c:numCache>
            </c:numRef>
          </c:val>
          <c:extLst>
            <c:ext xmlns:c16="http://schemas.microsoft.com/office/drawing/2014/chart" uri="{C3380CC4-5D6E-409C-BE32-E72D297353CC}">
              <c16:uniqueId val="{00000000-4932-493D-A670-3D702EC5A6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4932-493D-A670-3D702EC5A6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52.09</c:v>
                </c:pt>
                <c:pt idx="1">
                  <c:v>54.48</c:v>
                </c:pt>
                <c:pt idx="2">
                  <c:v>55.39</c:v>
                </c:pt>
                <c:pt idx="3">
                  <c:v>56.12</c:v>
                </c:pt>
                <c:pt idx="4">
                  <c:v>56.17</c:v>
                </c:pt>
              </c:numCache>
            </c:numRef>
          </c:val>
          <c:extLst>
            <c:ext xmlns:c16="http://schemas.microsoft.com/office/drawing/2014/chart" uri="{C3380CC4-5D6E-409C-BE32-E72D297353CC}">
              <c16:uniqueId val="{00000000-B4C8-46C6-96D2-2ABBDE25A6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B4C8-46C6-96D2-2ABBDE25A6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90.45</c:v>
                </c:pt>
                <c:pt idx="1">
                  <c:v>91.04</c:v>
                </c:pt>
                <c:pt idx="2">
                  <c:v>91.03</c:v>
                </c:pt>
                <c:pt idx="3">
                  <c:v>88.02</c:v>
                </c:pt>
                <c:pt idx="4">
                  <c:v>86.94</c:v>
                </c:pt>
              </c:numCache>
            </c:numRef>
          </c:val>
          <c:extLst>
            <c:ext xmlns:c16="http://schemas.microsoft.com/office/drawing/2014/chart" uri="{C3380CC4-5D6E-409C-BE32-E72D297353CC}">
              <c16:uniqueId val="{00000000-E6A1-410C-B20A-F50BCE7DAF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E6A1-410C-B20A-F50BCE7DAF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c:v>
                </c:pt>
                <c:pt idx="1">
                  <c:v>107.86</c:v>
                </c:pt>
                <c:pt idx="2">
                  <c:v>106.06</c:v>
                </c:pt>
                <c:pt idx="3">
                  <c:v>104.29</c:v>
                </c:pt>
                <c:pt idx="4">
                  <c:v>104.95</c:v>
                </c:pt>
              </c:numCache>
            </c:numRef>
          </c:val>
          <c:extLst>
            <c:ext xmlns:c16="http://schemas.microsoft.com/office/drawing/2014/chart" uri="{C3380CC4-5D6E-409C-BE32-E72D297353CC}">
              <c16:uniqueId val="{00000000-7F54-4627-920C-EB13644E14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F54-4627-920C-EB13644E14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47.67</c:v>
                </c:pt>
                <c:pt idx="1">
                  <c:v>48.51</c:v>
                </c:pt>
                <c:pt idx="2">
                  <c:v>47.67</c:v>
                </c:pt>
                <c:pt idx="3">
                  <c:v>47.47</c:v>
                </c:pt>
                <c:pt idx="4">
                  <c:v>48.12</c:v>
                </c:pt>
              </c:numCache>
            </c:numRef>
          </c:val>
          <c:extLst>
            <c:ext xmlns:c16="http://schemas.microsoft.com/office/drawing/2014/chart" uri="{C3380CC4-5D6E-409C-BE32-E72D297353CC}">
              <c16:uniqueId val="{00000000-7049-4451-A0B6-E2B4C6C8AD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049-4451-A0B6-E2B4C6C8AD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15.61</c:v>
                </c:pt>
                <c:pt idx="1">
                  <c:v>15.26</c:v>
                </c:pt>
                <c:pt idx="2">
                  <c:v>15.28</c:v>
                </c:pt>
                <c:pt idx="3">
                  <c:v>14.27</c:v>
                </c:pt>
                <c:pt idx="4">
                  <c:v>14.12</c:v>
                </c:pt>
              </c:numCache>
            </c:numRef>
          </c:val>
          <c:extLst>
            <c:ext xmlns:c16="http://schemas.microsoft.com/office/drawing/2014/chart" uri="{C3380CC4-5D6E-409C-BE32-E72D297353CC}">
              <c16:uniqueId val="{00000000-C9B0-425C-A8D6-ABF3972EB5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C9B0-425C-A8D6-ABF3972EB5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0A-47D9-9677-CC19C803B7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CF0A-47D9-9677-CC19C803B7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269.64999999999998</c:v>
                </c:pt>
                <c:pt idx="1">
                  <c:v>247.8</c:v>
                </c:pt>
                <c:pt idx="2">
                  <c:v>215.97</c:v>
                </c:pt>
                <c:pt idx="3">
                  <c:v>232.73</c:v>
                </c:pt>
                <c:pt idx="4">
                  <c:v>289.07</c:v>
                </c:pt>
              </c:numCache>
            </c:numRef>
          </c:val>
          <c:extLst>
            <c:ext xmlns:c16="http://schemas.microsoft.com/office/drawing/2014/chart" uri="{C3380CC4-5D6E-409C-BE32-E72D297353CC}">
              <c16:uniqueId val="{00000000-0878-4F71-9FC5-4BBC3D810D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0878-4F71-9FC5-4BBC3D810D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230.05</c:v>
                </c:pt>
                <c:pt idx="1">
                  <c:v>234.02</c:v>
                </c:pt>
                <c:pt idx="2">
                  <c:v>228.76</c:v>
                </c:pt>
                <c:pt idx="3">
                  <c:v>245.85</c:v>
                </c:pt>
                <c:pt idx="4">
                  <c:v>258.14</c:v>
                </c:pt>
              </c:numCache>
            </c:numRef>
          </c:val>
          <c:extLst>
            <c:ext xmlns:c16="http://schemas.microsoft.com/office/drawing/2014/chart" uri="{C3380CC4-5D6E-409C-BE32-E72D297353CC}">
              <c16:uniqueId val="{00000000-67D7-446B-A8AB-E5D7B2415E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67D7-446B-A8AB-E5D7B2415E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103.3</c:v>
                </c:pt>
                <c:pt idx="1">
                  <c:v>102.16</c:v>
                </c:pt>
                <c:pt idx="2">
                  <c:v>101.65</c:v>
                </c:pt>
                <c:pt idx="3">
                  <c:v>98.39</c:v>
                </c:pt>
                <c:pt idx="4">
                  <c:v>98.44</c:v>
                </c:pt>
              </c:numCache>
            </c:numRef>
          </c:val>
          <c:extLst>
            <c:ext xmlns:c16="http://schemas.microsoft.com/office/drawing/2014/chart" uri="{C3380CC4-5D6E-409C-BE32-E72D297353CC}">
              <c16:uniqueId val="{00000000-CEC1-4109-A590-5A6DC57311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CEC1-4109-A590-5A6DC57311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228.64</c:v>
                </c:pt>
                <c:pt idx="1">
                  <c:v>231.08</c:v>
                </c:pt>
                <c:pt idx="2">
                  <c:v>233.98</c:v>
                </c:pt>
                <c:pt idx="3">
                  <c:v>241.49</c:v>
                </c:pt>
                <c:pt idx="4">
                  <c:v>242.17</c:v>
                </c:pt>
              </c:numCache>
            </c:numRef>
          </c:val>
          <c:extLst>
            <c:ext xmlns:c16="http://schemas.microsoft.com/office/drawing/2014/chart" uri="{C3380CC4-5D6E-409C-BE32-E72D297353CC}">
              <c16:uniqueId val="{00000000-ACC2-485C-B58F-67D3772CED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ACC2-485C-B58F-67D3772CED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岩沼市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43995</v>
      </c>
      <c r="AM8" s="71"/>
      <c r="AN8" s="71"/>
      <c r="AO8" s="71"/>
      <c r="AP8" s="71"/>
      <c r="AQ8" s="71"/>
      <c r="AR8" s="71"/>
      <c r="AS8" s="71"/>
      <c r="AT8" s="67">
        <f>データ!$S$6</f>
        <v>60.45</v>
      </c>
      <c r="AU8" s="68"/>
      <c r="AV8" s="68"/>
      <c r="AW8" s="68"/>
      <c r="AX8" s="68"/>
      <c r="AY8" s="68"/>
      <c r="AZ8" s="68"/>
      <c r="BA8" s="68"/>
      <c r="BB8" s="70">
        <f>データ!$T$6</f>
        <v>727.79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63.29</v>
      </c>
      <c r="J10" s="68"/>
      <c r="K10" s="68"/>
      <c r="L10" s="68"/>
      <c r="M10" s="68"/>
      <c r="N10" s="68"/>
      <c r="O10" s="69"/>
      <c r="P10" s="70">
        <f>データ!$P$6</f>
        <v>99.95</v>
      </c>
      <c r="Q10" s="70"/>
      <c r="R10" s="70"/>
      <c r="S10" s="70"/>
      <c r="T10" s="70"/>
      <c r="U10" s="70"/>
      <c r="V10" s="70"/>
      <c r="W10" s="71">
        <f>データ!$Q$6</f>
        <v>3388</v>
      </c>
      <c r="X10" s="71"/>
      <c r="Y10" s="71"/>
      <c r="Z10" s="71"/>
      <c r="AA10" s="71"/>
      <c r="AB10" s="71"/>
      <c r="AC10" s="71"/>
      <c r="AD10" s="2"/>
      <c r="AE10" s="2"/>
      <c r="AF10" s="2"/>
      <c r="AG10" s="2"/>
      <c r="AH10" s="4"/>
      <c r="AI10" s="4"/>
      <c r="AJ10" s="4"/>
      <c r="AK10" s="4"/>
      <c r="AL10" s="71">
        <f>データ!$U$6</f>
        <v>43853</v>
      </c>
      <c r="AM10" s="71"/>
      <c r="AN10" s="71"/>
      <c r="AO10" s="71"/>
      <c r="AP10" s="71"/>
      <c r="AQ10" s="71"/>
      <c r="AR10" s="71"/>
      <c r="AS10" s="71"/>
      <c r="AT10" s="67">
        <f>データ!$V$6</f>
        <v>60.45</v>
      </c>
      <c r="AU10" s="68"/>
      <c r="AV10" s="68"/>
      <c r="AW10" s="68"/>
      <c r="AX10" s="68"/>
      <c r="AY10" s="68"/>
      <c r="AZ10" s="68"/>
      <c r="BA10" s="68"/>
      <c r="BB10" s="70">
        <f>データ!$W$6</f>
        <v>725.44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113</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8"/>
      <c r="BM60" s="99"/>
      <c r="BN60" s="99"/>
      <c r="BO60" s="99"/>
      <c r="BP60" s="99"/>
      <c r="BQ60" s="99"/>
      <c r="BR60" s="99"/>
      <c r="BS60" s="99"/>
      <c r="BT60" s="99"/>
      <c r="BU60" s="99"/>
      <c r="BV60" s="99"/>
      <c r="BW60" s="99"/>
      <c r="BX60" s="99"/>
      <c r="BY60" s="99"/>
      <c r="BZ60" s="10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m3zu/sRrV3WQZtx+2rbIbb5pW9OOnP203kINgCdrHDFdxli4aJIuxOLQ6yewhmTJNRzO72kQnCx6X0oYw86DQ==" saltValue="AEm2H2af/Xz0jyOs+Xy1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42111</v>
      </c>
      <c r="D6" s="34">
        <f t="shared" si="3"/>
        <v>46</v>
      </c>
      <c r="E6" s="34">
        <f t="shared" si="3"/>
        <v>1</v>
      </c>
      <c r="F6" s="34">
        <f t="shared" si="3"/>
        <v>0</v>
      </c>
      <c r="G6" s="34">
        <f t="shared" si="3"/>
        <v>1</v>
      </c>
      <c r="H6" s="34" t="str">
        <f t="shared" si="3"/>
        <v>宮城県　岩沼市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63.29</v>
      </c>
      <c r="P6" s="35">
        <f t="shared" si="3"/>
        <v>99.95</v>
      </c>
      <c r="Q6" s="35">
        <f t="shared" si="3"/>
        <v>3388</v>
      </c>
      <c r="R6" s="35">
        <f t="shared" si="3"/>
        <v>43995</v>
      </c>
      <c r="S6" s="35">
        <f t="shared" si="3"/>
        <v>60.45</v>
      </c>
      <c r="T6" s="35">
        <f t="shared" si="3"/>
        <v>727.79</v>
      </c>
      <c r="U6" s="35">
        <f t="shared" si="3"/>
        <v>43853</v>
      </c>
      <c r="V6" s="35">
        <f t="shared" si="3"/>
        <v>60.45</v>
      </c>
      <c r="W6" s="35">
        <f t="shared" si="3"/>
        <v>725.44</v>
      </c>
      <c r="X6" s="36">
        <f>IF(X7="",NA(),X7)</f>
        <v>109</v>
      </c>
      <c r="Y6" s="36">
        <f t="shared" ref="Y6:AG6" si="4">IF(Y7="",NA(),Y7)</f>
        <v>107.86</v>
      </c>
      <c r="Z6" s="36">
        <f t="shared" si="4"/>
        <v>106.06</v>
      </c>
      <c r="AA6" s="36">
        <f t="shared" si="4"/>
        <v>104.29</v>
      </c>
      <c r="AB6" s="36">
        <f t="shared" si="4"/>
        <v>104.95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269.64999999999998</v>
      </c>
      <c r="AU6" s="36">
        <f t="shared" ref="AU6:BC6" si="6">IF(AU7="",NA(),AU7)</f>
        <v>247.8</v>
      </c>
      <c r="AV6" s="36">
        <f t="shared" si="6"/>
        <v>215.97</v>
      </c>
      <c r="AW6" s="36">
        <f t="shared" si="6"/>
        <v>232.73</v>
      </c>
      <c r="AX6" s="36">
        <f t="shared" si="6"/>
        <v>289.07</v>
      </c>
      <c r="AY6" s="36">
        <f t="shared" si="6"/>
        <v>371.31</v>
      </c>
      <c r="AZ6" s="36">
        <f t="shared" si="6"/>
        <v>377.63</v>
      </c>
      <c r="BA6" s="36">
        <f t="shared" si="6"/>
        <v>357.34</v>
      </c>
      <c r="BB6" s="36">
        <f t="shared" si="6"/>
        <v>366.03</v>
      </c>
      <c r="BC6" s="36">
        <f t="shared" si="6"/>
        <v>365.18</v>
      </c>
      <c r="BD6" s="35" t="str">
        <f>IF(BD7="","",IF(BD7="-","【-】","【"&amp;SUBSTITUTE(TEXT(BD7,"#,##0.00"),"-","△")&amp;"】"))</f>
        <v>【264.97】</v>
      </c>
      <c r="BE6" s="36">
        <f>IF(BE7="",NA(),BE7)</f>
        <v>230.05</v>
      </c>
      <c r="BF6" s="36">
        <f t="shared" ref="BF6:BN6" si="7">IF(BF7="",NA(),BF7)</f>
        <v>234.02</v>
      </c>
      <c r="BG6" s="36">
        <f t="shared" si="7"/>
        <v>228.76</v>
      </c>
      <c r="BH6" s="36">
        <f t="shared" si="7"/>
        <v>245.85</v>
      </c>
      <c r="BI6" s="36">
        <f t="shared" si="7"/>
        <v>258.14</v>
      </c>
      <c r="BJ6" s="36">
        <f t="shared" si="7"/>
        <v>373.09</v>
      </c>
      <c r="BK6" s="36">
        <f t="shared" si="7"/>
        <v>364.71</v>
      </c>
      <c r="BL6" s="36">
        <f t="shared" si="7"/>
        <v>373.69</v>
      </c>
      <c r="BM6" s="36">
        <f t="shared" si="7"/>
        <v>370.12</v>
      </c>
      <c r="BN6" s="36">
        <f t="shared" si="7"/>
        <v>371.65</v>
      </c>
      <c r="BO6" s="35" t="str">
        <f>IF(BO7="","",IF(BO7="-","【-】","【"&amp;SUBSTITUTE(TEXT(BO7,"#,##0.00"),"-","△")&amp;"】"))</f>
        <v>【266.61】</v>
      </c>
      <c r="BP6" s="36">
        <f>IF(BP7="",NA(),BP7)</f>
        <v>103.3</v>
      </c>
      <c r="BQ6" s="36">
        <f t="shared" ref="BQ6:BY6" si="8">IF(BQ7="",NA(),BQ7)</f>
        <v>102.16</v>
      </c>
      <c r="BR6" s="36">
        <f t="shared" si="8"/>
        <v>101.65</v>
      </c>
      <c r="BS6" s="36">
        <f t="shared" si="8"/>
        <v>98.39</v>
      </c>
      <c r="BT6" s="36">
        <f t="shared" si="8"/>
        <v>98.44</v>
      </c>
      <c r="BU6" s="36">
        <f t="shared" si="8"/>
        <v>99.99</v>
      </c>
      <c r="BV6" s="36">
        <f t="shared" si="8"/>
        <v>100.65</v>
      </c>
      <c r="BW6" s="36">
        <f t="shared" si="8"/>
        <v>99.87</v>
      </c>
      <c r="BX6" s="36">
        <f t="shared" si="8"/>
        <v>100.42</v>
      </c>
      <c r="BY6" s="36">
        <f t="shared" si="8"/>
        <v>98.77</v>
      </c>
      <c r="BZ6" s="35" t="str">
        <f>IF(BZ7="","",IF(BZ7="-","【-】","【"&amp;SUBSTITUTE(TEXT(BZ7,"#,##0.00"),"-","△")&amp;"】"))</f>
        <v>【103.24】</v>
      </c>
      <c r="CA6" s="36">
        <f>IF(CA7="",NA(),CA7)</f>
        <v>228.64</v>
      </c>
      <c r="CB6" s="36">
        <f t="shared" ref="CB6:CJ6" si="9">IF(CB7="",NA(),CB7)</f>
        <v>231.08</v>
      </c>
      <c r="CC6" s="36">
        <f t="shared" si="9"/>
        <v>233.98</v>
      </c>
      <c r="CD6" s="36">
        <f t="shared" si="9"/>
        <v>241.49</v>
      </c>
      <c r="CE6" s="36">
        <f t="shared" si="9"/>
        <v>242.17</v>
      </c>
      <c r="CF6" s="36">
        <f t="shared" si="9"/>
        <v>171.15</v>
      </c>
      <c r="CG6" s="36">
        <f t="shared" si="9"/>
        <v>170.19</v>
      </c>
      <c r="CH6" s="36">
        <f t="shared" si="9"/>
        <v>171.81</v>
      </c>
      <c r="CI6" s="36">
        <f t="shared" si="9"/>
        <v>171.67</v>
      </c>
      <c r="CJ6" s="36">
        <f t="shared" si="9"/>
        <v>173.67</v>
      </c>
      <c r="CK6" s="35" t="str">
        <f>IF(CK7="","",IF(CK7="-","【-】","【"&amp;SUBSTITUTE(TEXT(CK7,"#,##0.00"),"-","△")&amp;"】"))</f>
        <v>【168.38】</v>
      </c>
      <c r="CL6" s="36">
        <f>IF(CL7="",NA(),CL7)</f>
        <v>52.09</v>
      </c>
      <c r="CM6" s="36">
        <f t="shared" ref="CM6:CU6" si="10">IF(CM7="",NA(),CM7)</f>
        <v>54.48</v>
      </c>
      <c r="CN6" s="36">
        <f t="shared" si="10"/>
        <v>55.39</v>
      </c>
      <c r="CO6" s="36">
        <f t="shared" si="10"/>
        <v>56.12</v>
      </c>
      <c r="CP6" s="36">
        <f t="shared" si="10"/>
        <v>56.17</v>
      </c>
      <c r="CQ6" s="36">
        <f t="shared" si="10"/>
        <v>58.53</v>
      </c>
      <c r="CR6" s="36">
        <f t="shared" si="10"/>
        <v>59.01</v>
      </c>
      <c r="CS6" s="36">
        <f t="shared" si="10"/>
        <v>60.03</v>
      </c>
      <c r="CT6" s="36">
        <f t="shared" si="10"/>
        <v>59.74</v>
      </c>
      <c r="CU6" s="36">
        <f t="shared" si="10"/>
        <v>59.67</v>
      </c>
      <c r="CV6" s="35" t="str">
        <f>IF(CV7="","",IF(CV7="-","【-】","【"&amp;SUBSTITUTE(TEXT(CV7,"#,##0.00"),"-","△")&amp;"】"))</f>
        <v>【60.00】</v>
      </c>
      <c r="CW6" s="36">
        <f>IF(CW7="",NA(),CW7)</f>
        <v>90.45</v>
      </c>
      <c r="CX6" s="36">
        <f t="shared" ref="CX6:DF6" si="11">IF(CX7="",NA(),CX7)</f>
        <v>91.04</v>
      </c>
      <c r="CY6" s="36">
        <f t="shared" si="11"/>
        <v>91.03</v>
      </c>
      <c r="CZ6" s="36">
        <f t="shared" si="11"/>
        <v>88.02</v>
      </c>
      <c r="DA6" s="36">
        <f t="shared" si="11"/>
        <v>86.94</v>
      </c>
      <c r="DB6" s="36">
        <f t="shared" si="11"/>
        <v>85.26</v>
      </c>
      <c r="DC6" s="36">
        <f t="shared" si="11"/>
        <v>85.37</v>
      </c>
      <c r="DD6" s="36">
        <f t="shared" si="11"/>
        <v>84.81</v>
      </c>
      <c r="DE6" s="36">
        <f t="shared" si="11"/>
        <v>84.8</v>
      </c>
      <c r="DF6" s="36">
        <f t="shared" si="11"/>
        <v>84.6</v>
      </c>
      <c r="DG6" s="35" t="str">
        <f>IF(DG7="","",IF(DG7="-","【-】","【"&amp;SUBSTITUTE(TEXT(DG7,"#,##0.00"),"-","△")&amp;"】"))</f>
        <v>【89.80】</v>
      </c>
      <c r="DH6" s="36">
        <f>IF(DH7="",NA(),DH7)</f>
        <v>47.67</v>
      </c>
      <c r="DI6" s="36">
        <f t="shared" ref="DI6:DQ6" si="12">IF(DI7="",NA(),DI7)</f>
        <v>48.51</v>
      </c>
      <c r="DJ6" s="36">
        <f t="shared" si="12"/>
        <v>47.67</v>
      </c>
      <c r="DK6" s="36">
        <f t="shared" si="12"/>
        <v>47.47</v>
      </c>
      <c r="DL6" s="36">
        <f t="shared" si="12"/>
        <v>48.12</v>
      </c>
      <c r="DM6" s="36">
        <f t="shared" si="12"/>
        <v>45.75</v>
      </c>
      <c r="DN6" s="36">
        <f t="shared" si="12"/>
        <v>46.9</v>
      </c>
      <c r="DO6" s="36">
        <f t="shared" si="12"/>
        <v>47.28</v>
      </c>
      <c r="DP6" s="36">
        <f t="shared" si="12"/>
        <v>47.66</v>
      </c>
      <c r="DQ6" s="36">
        <f t="shared" si="12"/>
        <v>48.17</v>
      </c>
      <c r="DR6" s="35" t="str">
        <f>IF(DR7="","",IF(DR7="-","【-】","【"&amp;SUBSTITUTE(TEXT(DR7,"#,##0.00"),"-","△")&amp;"】"))</f>
        <v>【49.59】</v>
      </c>
      <c r="DS6" s="36">
        <f>IF(DS7="",NA(),DS7)</f>
        <v>15.61</v>
      </c>
      <c r="DT6" s="36">
        <f t="shared" ref="DT6:EB6" si="13">IF(DT7="",NA(),DT7)</f>
        <v>15.26</v>
      </c>
      <c r="DU6" s="36">
        <f t="shared" si="13"/>
        <v>15.28</v>
      </c>
      <c r="DV6" s="36">
        <f t="shared" si="13"/>
        <v>14.27</v>
      </c>
      <c r="DW6" s="36">
        <f t="shared" si="13"/>
        <v>14.12</v>
      </c>
      <c r="DX6" s="36">
        <f t="shared" si="13"/>
        <v>10.54</v>
      </c>
      <c r="DY6" s="36">
        <f t="shared" si="13"/>
        <v>12.03</v>
      </c>
      <c r="DZ6" s="36">
        <f t="shared" si="13"/>
        <v>12.19</v>
      </c>
      <c r="EA6" s="36">
        <f t="shared" si="13"/>
        <v>15.1</v>
      </c>
      <c r="EB6" s="36">
        <f t="shared" si="13"/>
        <v>17.12</v>
      </c>
      <c r="EC6" s="35" t="str">
        <f>IF(EC7="","",IF(EC7="-","【-】","【"&amp;SUBSTITUTE(TEXT(EC7,"#,##0.00"),"-","△")&amp;"】"))</f>
        <v>【19.44】</v>
      </c>
      <c r="ED6" s="36">
        <f>IF(ED7="",NA(),ED7)</f>
        <v>0.62</v>
      </c>
      <c r="EE6" s="36">
        <f t="shared" ref="EE6:EM6" si="14">IF(EE7="",NA(),EE7)</f>
        <v>1.08</v>
      </c>
      <c r="EF6" s="36">
        <f t="shared" si="14"/>
        <v>2.61</v>
      </c>
      <c r="EG6" s="36">
        <f t="shared" si="14"/>
        <v>1.64</v>
      </c>
      <c r="EH6" s="36">
        <f t="shared" si="14"/>
        <v>2.84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42111</v>
      </c>
      <c r="D7" s="38">
        <v>46</v>
      </c>
      <c r="E7" s="38">
        <v>1</v>
      </c>
      <c r="F7" s="38">
        <v>0</v>
      </c>
      <c r="G7" s="38">
        <v>1</v>
      </c>
      <c r="H7" s="38" t="s">
        <v>93</v>
      </c>
      <c r="I7" s="38" t="s">
        <v>94</v>
      </c>
      <c r="J7" s="38" t="s">
        <v>95</v>
      </c>
      <c r="K7" s="38" t="s">
        <v>96</v>
      </c>
      <c r="L7" s="38" t="s">
        <v>97</v>
      </c>
      <c r="M7" s="38" t="s">
        <v>98</v>
      </c>
      <c r="N7" s="39" t="s">
        <v>99</v>
      </c>
      <c r="O7" s="39">
        <v>63.29</v>
      </c>
      <c r="P7" s="39">
        <v>99.95</v>
      </c>
      <c r="Q7" s="39">
        <v>3388</v>
      </c>
      <c r="R7" s="39">
        <v>43995</v>
      </c>
      <c r="S7" s="39">
        <v>60.45</v>
      </c>
      <c r="T7" s="39">
        <v>727.79</v>
      </c>
      <c r="U7" s="39">
        <v>43853</v>
      </c>
      <c r="V7" s="39">
        <v>60.45</v>
      </c>
      <c r="W7" s="39">
        <v>725.44</v>
      </c>
      <c r="X7" s="39">
        <v>109</v>
      </c>
      <c r="Y7" s="39">
        <v>107.86</v>
      </c>
      <c r="Z7" s="39">
        <v>106.06</v>
      </c>
      <c r="AA7" s="39">
        <v>104.29</v>
      </c>
      <c r="AB7" s="39">
        <v>104.95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269.64999999999998</v>
      </c>
      <c r="AU7" s="39">
        <v>247.8</v>
      </c>
      <c r="AV7" s="39">
        <v>215.97</v>
      </c>
      <c r="AW7" s="39">
        <v>232.73</v>
      </c>
      <c r="AX7" s="39">
        <v>289.07</v>
      </c>
      <c r="AY7" s="39">
        <v>371.31</v>
      </c>
      <c r="AZ7" s="39">
        <v>377.63</v>
      </c>
      <c r="BA7" s="39">
        <v>357.34</v>
      </c>
      <c r="BB7" s="39">
        <v>366.03</v>
      </c>
      <c r="BC7" s="39">
        <v>365.18</v>
      </c>
      <c r="BD7" s="39">
        <v>264.97000000000003</v>
      </c>
      <c r="BE7" s="39">
        <v>230.05</v>
      </c>
      <c r="BF7" s="39">
        <v>234.02</v>
      </c>
      <c r="BG7" s="39">
        <v>228.76</v>
      </c>
      <c r="BH7" s="39">
        <v>245.85</v>
      </c>
      <c r="BI7" s="39">
        <v>258.14</v>
      </c>
      <c r="BJ7" s="39">
        <v>373.09</v>
      </c>
      <c r="BK7" s="39">
        <v>364.71</v>
      </c>
      <c r="BL7" s="39">
        <v>373.69</v>
      </c>
      <c r="BM7" s="39">
        <v>370.12</v>
      </c>
      <c r="BN7" s="39">
        <v>371.65</v>
      </c>
      <c r="BO7" s="39">
        <v>266.61</v>
      </c>
      <c r="BP7" s="39">
        <v>103.3</v>
      </c>
      <c r="BQ7" s="39">
        <v>102.16</v>
      </c>
      <c r="BR7" s="39">
        <v>101.65</v>
      </c>
      <c r="BS7" s="39">
        <v>98.39</v>
      </c>
      <c r="BT7" s="39">
        <v>98.44</v>
      </c>
      <c r="BU7" s="39">
        <v>99.99</v>
      </c>
      <c r="BV7" s="39">
        <v>100.65</v>
      </c>
      <c r="BW7" s="39">
        <v>99.87</v>
      </c>
      <c r="BX7" s="39">
        <v>100.42</v>
      </c>
      <c r="BY7" s="39">
        <v>98.77</v>
      </c>
      <c r="BZ7" s="39">
        <v>103.24</v>
      </c>
      <c r="CA7" s="39">
        <v>228.64</v>
      </c>
      <c r="CB7" s="39">
        <v>231.08</v>
      </c>
      <c r="CC7" s="39">
        <v>233.98</v>
      </c>
      <c r="CD7" s="39">
        <v>241.49</v>
      </c>
      <c r="CE7" s="39">
        <v>242.17</v>
      </c>
      <c r="CF7" s="39">
        <v>171.15</v>
      </c>
      <c r="CG7" s="39">
        <v>170.19</v>
      </c>
      <c r="CH7" s="39">
        <v>171.81</v>
      </c>
      <c r="CI7" s="39">
        <v>171.67</v>
      </c>
      <c r="CJ7" s="39">
        <v>173.67</v>
      </c>
      <c r="CK7" s="39">
        <v>168.38</v>
      </c>
      <c r="CL7" s="39">
        <v>52.09</v>
      </c>
      <c r="CM7" s="39">
        <v>54.48</v>
      </c>
      <c r="CN7" s="39">
        <v>55.39</v>
      </c>
      <c r="CO7" s="39">
        <v>56.12</v>
      </c>
      <c r="CP7" s="39">
        <v>56.17</v>
      </c>
      <c r="CQ7" s="39">
        <v>58.53</v>
      </c>
      <c r="CR7" s="39">
        <v>59.01</v>
      </c>
      <c r="CS7" s="39">
        <v>60.03</v>
      </c>
      <c r="CT7" s="39">
        <v>59.74</v>
      </c>
      <c r="CU7" s="39">
        <v>59.67</v>
      </c>
      <c r="CV7" s="39">
        <v>60</v>
      </c>
      <c r="CW7" s="39">
        <v>90.45</v>
      </c>
      <c r="CX7" s="39">
        <v>91.04</v>
      </c>
      <c r="CY7" s="39">
        <v>91.03</v>
      </c>
      <c r="CZ7" s="39">
        <v>88.02</v>
      </c>
      <c r="DA7" s="39">
        <v>86.94</v>
      </c>
      <c r="DB7" s="39">
        <v>85.26</v>
      </c>
      <c r="DC7" s="39">
        <v>85.37</v>
      </c>
      <c r="DD7" s="39">
        <v>84.81</v>
      </c>
      <c r="DE7" s="39">
        <v>84.8</v>
      </c>
      <c r="DF7" s="39">
        <v>84.6</v>
      </c>
      <c r="DG7" s="39">
        <v>89.8</v>
      </c>
      <c r="DH7" s="39">
        <v>47.67</v>
      </c>
      <c r="DI7" s="39">
        <v>48.51</v>
      </c>
      <c r="DJ7" s="39">
        <v>47.67</v>
      </c>
      <c r="DK7" s="39">
        <v>47.47</v>
      </c>
      <c r="DL7" s="39">
        <v>48.12</v>
      </c>
      <c r="DM7" s="39">
        <v>45.75</v>
      </c>
      <c r="DN7" s="39">
        <v>46.9</v>
      </c>
      <c r="DO7" s="39">
        <v>47.28</v>
      </c>
      <c r="DP7" s="39">
        <v>47.66</v>
      </c>
      <c r="DQ7" s="39">
        <v>48.17</v>
      </c>
      <c r="DR7" s="39">
        <v>49.59</v>
      </c>
      <c r="DS7" s="39">
        <v>15.61</v>
      </c>
      <c r="DT7" s="39">
        <v>15.26</v>
      </c>
      <c r="DU7" s="39">
        <v>15.28</v>
      </c>
      <c r="DV7" s="39">
        <v>14.27</v>
      </c>
      <c r="DW7" s="39">
        <v>14.12</v>
      </c>
      <c r="DX7" s="39">
        <v>10.54</v>
      </c>
      <c r="DY7" s="39">
        <v>12.03</v>
      </c>
      <c r="DZ7" s="39">
        <v>12.19</v>
      </c>
      <c r="EA7" s="39">
        <v>15.1</v>
      </c>
      <c r="EB7" s="39">
        <v>17.12</v>
      </c>
      <c r="EC7" s="39">
        <v>19.440000000000001</v>
      </c>
      <c r="ED7" s="39">
        <v>0.62</v>
      </c>
      <c r="EE7" s="39">
        <v>1.08</v>
      </c>
      <c r="EF7" s="39">
        <v>2.61</v>
      </c>
      <c r="EG7" s="39">
        <v>1.64</v>
      </c>
      <c r="EH7" s="39">
        <v>2.84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2021-01-22T01:10:18Z</cp:lastPrinted>
  <dcterms:created xsi:type="dcterms:W3CDTF">2020-12-04T02:03:13Z</dcterms:created>
  <dcterms:modified xsi:type="dcterms:W3CDTF">2021-01-29T00:50:33Z</dcterms:modified>
  <cp:category/>
</cp:coreProperties>
</file>